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0730" windowHeight="9405" activeTab="0"/>
  </bookViews>
  <sheets>
    <sheet name="Kosztorys" sheetId="1" r:id="rId1"/>
  </sheets>
  <definedNames>
    <definedName name="_xlnm.Print_Area" localSheetId="0">'Kosztorys'!$A$1:$U$71</definedName>
    <definedName name="_xlnm.Print_Titles" localSheetId="0">'Kosztorys'!$6:$6</definedName>
  </definedNames>
  <calcPr fullCalcOnLoad="1"/>
</workbook>
</file>

<file path=xl/sharedStrings.xml><?xml version="1.0" encoding="utf-8"?>
<sst xmlns="http://schemas.openxmlformats.org/spreadsheetml/2006/main" count="131" uniqueCount="96">
  <si>
    <t>Jedn</t>
  </si>
  <si>
    <t>Ilość</t>
  </si>
  <si>
    <t>R j.</t>
  </si>
  <si>
    <t>M j.</t>
  </si>
  <si>
    <t>T j.</t>
  </si>
  <si>
    <t>S j.</t>
  </si>
  <si>
    <t>K j.</t>
  </si>
  <si>
    <t>Z j.</t>
  </si>
  <si>
    <t>Cena j.</t>
  </si>
  <si>
    <t>R</t>
  </si>
  <si>
    <t>M</t>
  </si>
  <si>
    <t>T</t>
  </si>
  <si>
    <t>S</t>
  </si>
  <si>
    <t>K</t>
  </si>
  <si>
    <t>Z</t>
  </si>
  <si>
    <t>Wartość (bez zaokr)</t>
  </si>
  <si>
    <t>Cena j.
(sykal)</t>
  </si>
  <si>
    <t>Wartość
(sykal)</t>
  </si>
  <si>
    <t>CPV 45233120-6: Roboty przygotowawcze i rozbiórkowe</t>
  </si>
  <si>
    <t>Roboty pomiarowe - trasa dróg w terenie równinnym</t>
  </si>
  <si>
    <t>km</t>
  </si>
  <si>
    <t>Opracowanie i wdrożenie projektu organizacji ruchu</t>
  </si>
  <si>
    <t>kmpl</t>
  </si>
  <si>
    <t>Inwentaryzacja geodezyjna powykonawcza</t>
  </si>
  <si>
    <t>Mechaniczne karczowanie krzaków średniej gęstości</t>
  </si>
  <si>
    <t>HA</t>
  </si>
  <si>
    <t>Rozebranie chodnika z płyt betonowych 35x35 cm na podsypce piaskowej - chodnik</t>
  </si>
  <si>
    <t>m2</t>
  </si>
  <si>
    <t>Rozebranie nawierzchni z płyt betonowych / trylinki wraz z podbudową - zjazdy</t>
  </si>
  <si>
    <t>Rozebranie krawężnika betonowego 15x30cm</t>
  </si>
  <si>
    <t>metr</t>
  </si>
  <si>
    <t>Rozebranie ławy pod krawężniki z betonu</t>
  </si>
  <si>
    <t>m3</t>
  </si>
  <si>
    <t>Rozebranie obrzeży na podsypce piaskowej</t>
  </si>
  <si>
    <t>Rozebranie ław pod obrzeża z betonu</t>
  </si>
  <si>
    <t>Załadunek gruzu koparko-ładowarką przy 3 samochodach wywrotkach na zmianę roboczą</t>
  </si>
  <si>
    <t>Transport gruzu samochodem wywrotką na składowisko Wykonawcy wraz z ewentualnymi kosztami utylizacji</t>
  </si>
  <si>
    <t>Razem:</t>
  </si>
  <si>
    <t>CPV 45233120-6: Roboty ziemne</t>
  </si>
  <si>
    <t>Rowek pod krawężniki i obrzeża</t>
  </si>
  <si>
    <t>Mechaniczne wykonanie koryta śr. gł. 20 cm w gruncie kat I-IV - chodnik</t>
  </si>
  <si>
    <t>Mechaniczne wykonanie koryta śr. gł. 30 cm w gruncie kat I-IV - zjazdy</t>
  </si>
  <si>
    <t>Załadunek nadmiaru gruntu z wykopu</t>
  </si>
  <si>
    <t>Transport nadmiaru gruntu z wykopu na składowisko Wykonawcy wraz z ewentualnymi kosztami utylizacji</t>
  </si>
  <si>
    <t>CPV 45233120-6: Podbudowy</t>
  </si>
  <si>
    <t>Mechaniczne profilowanie i zagęszczenie podłoża</t>
  </si>
  <si>
    <t>Warstwa odsączająca z piasku gr. 10cm, z zakupem materiału - chodnik</t>
  </si>
  <si>
    <t>Podbudowa z chudego betonu o Rm=6-9MPa gr.20cm - materiał dowieziony - zjazdy</t>
  </si>
  <si>
    <t>CPV 45233222-1: Elementy ulic</t>
  </si>
  <si>
    <t>Obrzeże betonowe 30x8cm</t>
  </si>
  <si>
    <t>Ława pod obrzeża betonowa z oporem z betonu C12/15 (B15)</t>
  </si>
  <si>
    <t>Krawężnik betonowy wtapiany 12x25 cm na podsypce cementowo-piaskowej</t>
  </si>
  <si>
    <t>Ława pod krawężnik betonowa z oporem z betonu C12/15 (B15)</t>
  </si>
  <si>
    <t>CPV 45233220-7: Nawierzchnie</t>
  </si>
  <si>
    <t>Regulacja pionowa studzienki telefonicznej</t>
  </si>
  <si>
    <t>szt</t>
  </si>
  <si>
    <t>Regulacja pionowa włazów kanałowych</t>
  </si>
  <si>
    <t>Regulacja pionowa zaworu wodociągowego lub gazowego</t>
  </si>
  <si>
    <t>Przestawienie hydrantu</t>
  </si>
  <si>
    <t>Przestawienie tablicy pamiątkowej</t>
  </si>
  <si>
    <t>Przestawienie kosza na śmieci</t>
  </si>
  <si>
    <t>CPV 45112710-5: Roboty w zakresie kształtowania terenów zielonych</t>
  </si>
  <si>
    <t>Humusowanie wraz z wykonaniem trawników dywanowych siewem</t>
  </si>
  <si>
    <t>OGÓŁEM KOSZTORYS:</t>
  </si>
  <si>
    <t>Wartość netto</t>
  </si>
  <si>
    <t>netto:</t>
  </si>
  <si>
    <t>VAT /23%/:</t>
  </si>
  <si>
    <t>brutto:</t>
  </si>
  <si>
    <t>Wyszczególnienie elementów rozliczeniowych</t>
  </si>
  <si>
    <t>Nr Specyfikacji</t>
  </si>
  <si>
    <t>D-00.00.00</t>
  </si>
  <si>
    <t>D-01.01.01</t>
  </si>
  <si>
    <t>D-01.02.02</t>
  </si>
  <si>
    <t>D-01.02.04</t>
  </si>
  <si>
    <t>D-02.00.00</t>
  </si>
  <si>
    <t>D-02.01.00</t>
  </si>
  <si>
    <t>D-04.00.00</t>
  </si>
  <si>
    <t>D-04.01.01</t>
  </si>
  <si>
    <t>D-04.06.01</t>
  </si>
  <si>
    <t>D-08.00.00</t>
  </si>
  <si>
    <t>D-08.03.01</t>
  </si>
  <si>
    <t>D-08.01.01</t>
  </si>
  <si>
    <t>D-05.00.00</t>
  </si>
  <si>
    <t>D-05.03.23</t>
  </si>
  <si>
    <t>D-10.00.00</t>
  </si>
  <si>
    <t>CPV 45233150-5: Roboty w zakresie regulacji urządzeń obcych</t>
  </si>
  <si>
    <t>D-10.01.01</t>
  </si>
  <si>
    <t>D-06.00.00</t>
  </si>
  <si>
    <t>D-06.01.01</t>
  </si>
  <si>
    <t>Usunięcie warstwy humusu śr.gr.15 cm</t>
  </si>
  <si>
    <t>Krawężnik betonowy 15x30 na podsypce cementowo-piaskowej - materiał z rozbiórki</t>
  </si>
  <si>
    <t>KOSZTORYS OFERTOWY</t>
  </si>
  <si>
    <t xml:space="preserve">Nawierzchnie z kostki betonowej szarej grub 6 cm na podsypce cementowo-piaskowej </t>
  </si>
  <si>
    <t xml:space="preserve">Nawierzchnie z kostki betonowej szarej grub 8 cm na podsypce cementowo-piaskowej </t>
  </si>
  <si>
    <t xml:space="preserve">Nawierzchnia z kostki betonowej kolor grub. 8 cm na podsypce cementowo-piaskowej </t>
  </si>
  <si>
    <t>Przebudowa drogi wojewódzkiej nr 302  - Zbąszyń ul.Warszawska w zakresie przebudowy chodnika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</si>
</sst>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9"/>
      <color rgb="FF000000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u val="single"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4" fontId="39" fillId="0" borderId="12" xfId="0" applyNumberFormat="1" applyFont="1" applyBorder="1" applyAlignment="1">
      <alignment horizontal="center" vertical="center"/>
    </xf>
    <xf numFmtId="4" fontId="39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39" fillId="0" borderId="11" xfId="0" applyNumberFormat="1" applyFont="1" applyBorder="1" applyAlignment="1">
      <alignment horizontal="center" vertical="center"/>
    </xf>
    <xf numFmtId="4" fontId="40" fillId="0" borderId="14" xfId="0" applyNumberFormat="1" applyFont="1" applyBorder="1" applyAlignment="1">
      <alignment horizontal="center" vertical="center"/>
    </xf>
    <xf numFmtId="4" fontId="40" fillId="0" borderId="15" xfId="0" applyNumberFormat="1" applyFon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40" fillId="0" borderId="21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 vertical="center"/>
    </xf>
    <xf numFmtId="4" fontId="40" fillId="0" borderId="0" xfId="0" applyNumberFormat="1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39" fillId="0" borderId="34" xfId="0" applyFont="1" applyBorder="1" applyAlignment="1">
      <alignment horizontal="left"/>
    </xf>
    <xf numFmtId="0" fontId="39" fillId="0" borderId="35" xfId="0" applyFont="1" applyBorder="1" applyAlignment="1">
      <alignment horizontal="left"/>
    </xf>
    <xf numFmtId="0" fontId="39" fillId="0" borderId="36" xfId="0" applyFont="1" applyBorder="1" applyAlignment="1">
      <alignment horizontal="left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9" fillId="0" borderId="37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41" fillId="0" borderId="0" xfId="0" applyFont="1" applyAlignment="1">
      <alignment horizontal="center" vertical="center"/>
    </xf>
    <xf numFmtId="4" fontId="39" fillId="0" borderId="42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4" fontId="39" fillId="0" borderId="43" xfId="0" applyNumberFormat="1" applyFont="1" applyBorder="1" applyAlignment="1">
      <alignment horizontal="center" vertical="center"/>
    </xf>
    <xf numFmtId="4" fontId="39" fillId="0" borderId="20" xfId="0" applyNumberFormat="1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39" fillId="0" borderId="46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showZeros="0" tabSelected="1" view="pageBreakPreview" zoomScaleSheetLayoutView="100" zoomScalePageLayoutView="0" workbookViewId="0" topLeftCell="A1">
      <selection activeCell="C4" sqref="C4"/>
    </sheetView>
  </sheetViews>
  <sheetFormatPr defaultColWidth="9.33203125" defaultRowHeight="12"/>
  <cols>
    <col min="1" max="1" width="6" style="0" customWidth="1"/>
    <col min="2" max="2" width="8.83203125" style="0" customWidth="1"/>
    <col min="3" max="3" width="68.83203125" style="1" customWidth="1"/>
    <col min="4" max="4" width="8" style="10" customWidth="1"/>
    <col min="5" max="5" width="9.16015625" style="11" bestFit="1" customWidth="1"/>
    <col min="6" max="11" width="0" style="11" hidden="1" customWidth="1"/>
    <col min="12" max="12" width="9.16015625" style="11" bestFit="1" customWidth="1"/>
    <col min="13" max="19" width="0" style="11" hidden="1" customWidth="1"/>
    <col min="20" max="20" width="13.16015625" style="11" bestFit="1" customWidth="1"/>
    <col min="21" max="22" width="2" style="0" customWidth="1"/>
    <col min="23" max="24" width="0" style="0" hidden="1" customWidth="1"/>
    <col min="27" max="27" width="9.5" style="0" customWidth="1"/>
  </cols>
  <sheetData>
    <row r="1" spans="1:20" ht="15.75">
      <c r="A1" s="65" t="s">
        <v>91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3" spans="2:20" ht="12">
      <c r="B3" s="2"/>
      <c r="C3" s="8" t="s">
        <v>95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2:3" ht="12">
      <c r="B4" s="2"/>
      <c r="C4" s="8"/>
    </row>
    <row r="5" ht="12.75" thickBot="1"/>
    <row r="6" spans="1:24" ht="12.75" thickBot="1">
      <c r="A6" s="49" t="s">
        <v>69</v>
      </c>
      <c r="B6" s="50"/>
      <c r="C6" s="34" t="s">
        <v>68</v>
      </c>
      <c r="D6" s="12" t="s">
        <v>0</v>
      </c>
      <c r="E6" s="13" t="s">
        <v>1</v>
      </c>
      <c r="F6" s="13" t="s">
        <v>2</v>
      </c>
      <c r="G6" s="13" t="s">
        <v>3</v>
      </c>
      <c r="H6" s="13" t="s">
        <v>4</v>
      </c>
      <c r="I6" s="13" t="s">
        <v>5</v>
      </c>
      <c r="J6" s="13" t="s">
        <v>6</v>
      </c>
      <c r="K6" s="13" t="s">
        <v>7</v>
      </c>
      <c r="L6" s="13" t="s">
        <v>8</v>
      </c>
      <c r="M6" s="13" t="s">
        <v>9</v>
      </c>
      <c r="N6" s="13" t="s">
        <v>10</v>
      </c>
      <c r="O6" s="13" t="s">
        <v>11</v>
      </c>
      <c r="P6" s="13" t="s">
        <v>12</v>
      </c>
      <c r="Q6" s="13" t="s">
        <v>13</v>
      </c>
      <c r="R6" s="13" t="s">
        <v>14</v>
      </c>
      <c r="S6" s="13" t="s">
        <v>15</v>
      </c>
      <c r="T6" s="14" t="s">
        <v>64</v>
      </c>
      <c r="W6" t="s">
        <v>16</v>
      </c>
      <c r="X6" t="s">
        <v>17</v>
      </c>
    </row>
    <row r="7" spans="1:20" ht="12.75" thickBo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3"/>
    </row>
    <row r="8" spans="1:20" s="2" customFormat="1" ht="12.75" thickBot="1">
      <c r="A8" s="39" t="s">
        <v>70</v>
      </c>
      <c r="B8" s="40"/>
      <c r="C8" s="54" t="s">
        <v>18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6"/>
    </row>
    <row r="9" spans="1:24" ht="12">
      <c r="A9" s="41" t="s">
        <v>71</v>
      </c>
      <c r="B9" s="42"/>
      <c r="C9" s="9" t="s">
        <v>19</v>
      </c>
      <c r="D9" s="15" t="s">
        <v>20</v>
      </c>
      <c r="E9" s="16">
        <v>0.32</v>
      </c>
      <c r="F9" s="16">
        <v>2291.99995994568</v>
      </c>
      <c r="G9" s="16">
        <v>15.184</v>
      </c>
      <c r="H9" s="16">
        <v>1.06288000452518</v>
      </c>
      <c r="I9" s="16">
        <v>389.25</v>
      </c>
      <c r="J9" s="16">
        <v>1774.98747476256</v>
      </c>
      <c r="K9" s="16">
        <v>494.642361627313</v>
      </c>
      <c r="L9" s="16"/>
      <c r="M9" s="16">
        <f aca="true" t="shared" si="0" ref="M9:M21">E9*F9</f>
        <v>733.4399871826176</v>
      </c>
      <c r="N9" s="16">
        <f aca="true" t="shared" si="1" ref="N9:N21">E9*G9</f>
        <v>4.85888</v>
      </c>
      <c r="O9" s="16">
        <f aca="true" t="shared" si="2" ref="O9:O21">E9*H9</f>
        <v>0.34012160144805764</v>
      </c>
      <c r="P9" s="16">
        <f aca="true" t="shared" si="3" ref="P9:P21">E9*I9</f>
        <v>124.56</v>
      </c>
      <c r="Q9" s="16">
        <f aca="true" t="shared" si="4" ref="Q9:Q21">E9*J9</f>
        <v>567.9959919240192</v>
      </c>
      <c r="R9" s="16">
        <f aca="true" t="shared" si="5" ref="R9:R21">E9*K9</f>
        <v>158.28555572074015</v>
      </c>
      <c r="S9" s="16">
        <f aca="true" t="shared" si="6" ref="S9:S21">E9*L9</f>
        <v>0</v>
      </c>
      <c r="T9" s="17">
        <f aca="true" t="shared" si="7" ref="T9:T21">ROUND(S9,2)</f>
        <v>0</v>
      </c>
      <c r="W9">
        <v>4967.12667634008</v>
      </c>
      <c r="X9">
        <v>1589.48</v>
      </c>
    </row>
    <row r="10" spans="1:24" ht="12">
      <c r="A10" s="43"/>
      <c r="B10" s="44"/>
      <c r="C10" s="3" t="s">
        <v>21</v>
      </c>
      <c r="D10" s="18" t="s">
        <v>22</v>
      </c>
      <c r="E10" s="19">
        <v>1</v>
      </c>
      <c r="F10" s="19">
        <v>300</v>
      </c>
      <c r="G10" s="19">
        <v>0</v>
      </c>
      <c r="H10" s="19">
        <v>0</v>
      </c>
      <c r="I10" s="19">
        <v>0</v>
      </c>
      <c r="J10" s="19">
        <v>198.600000143051</v>
      </c>
      <c r="K10" s="19">
        <v>55.3446007291317</v>
      </c>
      <c r="L10" s="19"/>
      <c r="M10" s="19">
        <f t="shared" si="0"/>
        <v>300</v>
      </c>
      <c r="N10" s="19">
        <f t="shared" si="1"/>
        <v>0</v>
      </c>
      <c r="O10" s="19">
        <f t="shared" si="2"/>
        <v>0</v>
      </c>
      <c r="P10" s="19">
        <f t="shared" si="3"/>
        <v>0</v>
      </c>
      <c r="Q10" s="19">
        <f t="shared" si="4"/>
        <v>198.600000143051</v>
      </c>
      <c r="R10" s="19">
        <f t="shared" si="5"/>
        <v>55.3446007291317</v>
      </c>
      <c r="S10" s="19">
        <f t="shared" si="6"/>
        <v>0</v>
      </c>
      <c r="T10" s="20">
        <f t="shared" si="7"/>
        <v>0</v>
      </c>
      <c r="W10">
        <v>553.944600872183</v>
      </c>
      <c r="X10">
        <v>553.94</v>
      </c>
    </row>
    <row r="11" spans="1:24" ht="12">
      <c r="A11" s="43"/>
      <c r="B11" s="44"/>
      <c r="C11" s="3" t="s">
        <v>23</v>
      </c>
      <c r="D11" s="18" t="s">
        <v>22</v>
      </c>
      <c r="E11" s="19">
        <v>1</v>
      </c>
      <c r="F11" s="19">
        <v>900</v>
      </c>
      <c r="G11" s="19">
        <v>0</v>
      </c>
      <c r="H11" s="19">
        <v>0</v>
      </c>
      <c r="I11" s="19">
        <v>0</v>
      </c>
      <c r="J11" s="19">
        <v>595.800000429153</v>
      </c>
      <c r="K11" s="19">
        <v>166.033802187395</v>
      </c>
      <c r="L11" s="19"/>
      <c r="M11" s="19">
        <f t="shared" si="0"/>
        <v>900</v>
      </c>
      <c r="N11" s="19">
        <f t="shared" si="1"/>
        <v>0</v>
      </c>
      <c r="O11" s="19">
        <f t="shared" si="2"/>
        <v>0</v>
      </c>
      <c r="P11" s="19">
        <f t="shared" si="3"/>
        <v>0</v>
      </c>
      <c r="Q11" s="19">
        <f t="shared" si="4"/>
        <v>595.800000429153</v>
      </c>
      <c r="R11" s="19">
        <f t="shared" si="5"/>
        <v>166.033802187395</v>
      </c>
      <c r="S11" s="19">
        <f t="shared" si="6"/>
        <v>0</v>
      </c>
      <c r="T11" s="20">
        <f t="shared" si="7"/>
        <v>0</v>
      </c>
      <c r="W11">
        <v>1661.83380261655</v>
      </c>
      <c r="X11">
        <v>1661.83</v>
      </c>
    </row>
    <row r="12" spans="1:20" ht="12">
      <c r="A12" s="45"/>
      <c r="B12" s="46"/>
      <c r="C12" s="3" t="s">
        <v>89</v>
      </c>
      <c r="D12" s="18" t="s">
        <v>27</v>
      </c>
      <c r="E12" s="19">
        <v>300</v>
      </c>
      <c r="F12" s="19"/>
      <c r="G12" s="19"/>
      <c r="H12" s="19"/>
      <c r="I12" s="19"/>
      <c r="J12" s="19"/>
      <c r="K12" s="19"/>
      <c r="L12" s="19">
        <v>0</v>
      </c>
      <c r="M12" s="19"/>
      <c r="N12" s="19"/>
      <c r="O12" s="19"/>
      <c r="P12" s="19"/>
      <c r="Q12" s="19"/>
      <c r="R12" s="19"/>
      <c r="S12" s="19"/>
      <c r="T12" s="20">
        <f>PRODUCT(E12,L12)</f>
        <v>0</v>
      </c>
    </row>
    <row r="13" spans="1:24" ht="12">
      <c r="A13" s="57" t="s">
        <v>72</v>
      </c>
      <c r="B13" s="58"/>
      <c r="C13" s="3" t="s">
        <v>24</v>
      </c>
      <c r="D13" s="18" t="s">
        <v>25</v>
      </c>
      <c r="E13" s="19">
        <v>0.15</v>
      </c>
      <c r="F13" s="19">
        <v>2223.23996114731</v>
      </c>
      <c r="G13" s="19">
        <v>0</v>
      </c>
      <c r="H13" s="19">
        <v>0</v>
      </c>
      <c r="I13" s="19">
        <v>4232.8</v>
      </c>
      <c r="J13" s="19">
        <v>4273.898457358</v>
      </c>
      <c r="K13" s="19">
        <v>1191.02317980339</v>
      </c>
      <c r="L13" s="19"/>
      <c r="M13" s="19">
        <f t="shared" si="0"/>
        <v>333.4859941720965</v>
      </c>
      <c r="N13" s="19">
        <f t="shared" si="1"/>
        <v>0</v>
      </c>
      <c r="O13" s="19">
        <f t="shared" si="2"/>
        <v>0</v>
      </c>
      <c r="P13" s="19">
        <f t="shared" si="3"/>
        <v>634.92</v>
      </c>
      <c r="Q13" s="19">
        <f t="shared" si="4"/>
        <v>641.0847686037</v>
      </c>
      <c r="R13" s="19">
        <f t="shared" si="5"/>
        <v>178.65347697050848</v>
      </c>
      <c r="S13" s="19">
        <f t="shared" si="6"/>
        <v>0</v>
      </c>
      <c r="T13" s="20">
        <f t="shared" si="7"/>
        <v>0</v>
      </c>
      <c r="W13">
        <v>11920.9615983087</v>
      </c>
      <c r="X13">
        <v>1192.1</v>
      </c>
    </row>
    <row r="14" spans="1:24" ht="24">
      <c r="A14" s="77" t="s">
        <v>73</v>
      </c>
      <c r="B14" s="78"/>
      <c r="C14" s="3" t="s">
        <v>26</v>
      </c>
      <c r="D14" s="18" t="s">
        <v>27</v>
      </c>
      <c r="E14" s="19">
        <v>850</v>
      </c>
      <c r="F14" s="19">
        <v>1.1688</v>
      </c>
      <c r="G14" s="19">
        <v>0</v>
      </c>
      <c r="H14" s="19">
        <v>0</v>
      </c>
      <c r="I14" s="19">
        <v>0</v>
      </c>
      <c r="J14" s="19">
        <v>0.773745600557327</v>
      </c>
      <c r="K14" s="19">
        <v>0.215622564440697</v>
      </c>
      <c r="L14" s="19"/>
      <c r="M14" s="19">
        <f t="shared" si="0"/>
        <v>993.48</v>
      </c>
      <c r="N14" s="19">
        <f t="shared" si="1"/>
        <v>0</v>
      </c>
      <c r="O14" s="19">
        <f t="shared" si="2"/>
        <v>0</v>
      </c>
      <c r="P14" s="19">
        <f t="shared" si="3"/>
        <v>0</v>
      </c>
      <c r="Q14" s="19">
        <f t="shared" si="4"/>
        <v>657.683760473728</v>
      </c>
      <c r="R14" s="19">
        <f t="shared" si="5"/>
        <v>183.27917977459245</v>
      </c>
      <c r="S14" s="19">
        <f t="shared" si="6"/>
        <v>0</v>
      </c>
      <c r="T14" s="20">
        <f t="shared" si="7"/>
        <v>0</v>
      </c>
      <c r="W14">
        <v>2.15816816499802</v>
      </c>
      <c r="X14">
        <v>1834.44</v>
      </c>
    </row>
    <row r="15" spans="1:24" ht="24">
      <c r="A15" s="43"/>
      <c r="B15" s="44"/>
      <c r="C15" s="3" t="s">
        <v>28</v>
      </c>
      <c r="D15" s="18" t="s">
        <v>27</v>
      </c>
      <c r="E15" s="19">
        <v>500</v>
      </c>
      <c r="F15" s="19">
        <v>2.9232</v>
      </c>
      <c r="G15" s="19">
        <v>0</v>
      </c>
      <c r="H15" s="19">
        <v>0</v>
      </c>
      <c r="I15" s="19">
        <v>0</v>
      </c>
      <c r="J15" s="19">
        <v>1.93515840139389</v>
      </c>
      <c r="K15" s="19">
        <v>0.539277789504659</v>
      </c>
      <c r="L15" s="19"/>
      <c r="M15" s="19">
        <f t="shared" si="0"/>
        <v>1461.6</v>
      </c>
      <c r="N15" s="19">
        <f t="shared" si="1"/>
        <v>0</v>
      </c>
      <c r="O15" s="19">
        <f t="shared" si="2"/>
        <v>0</v>
      </c>
      <c r="P15" s="19">
        <f t="shared" si="3"/>
        <v>0</v>
      </c>
      <c r="Q15" s="19">
        <f t="shared" si="4"/>
        <v>967.579200696945</v>
      </c>
      <c r="R15" s="19">
        <f t="shared" si="5"/>
        <v>269.6388947523295</v>
      </c>
      <c r="S15" s="19">
        <f t="shared" si="6"/>
        <v>0</v>
      </c>
      <c r="T15" s="20">
        <f t="shared" si="7"/>
        <v>0</v>
      </c>
      <c r="W15">
        <v>5.39763619089855</v>
      </c>
      <c r="X15">
        <v>2698.82</v>
      </c>
    </row>
    <row r="16" spans="1:24" ht="12">
      <c r="A16" s="43"/>
      <c r="B16" s="44"/>
      <c r="C16" s="3" t="s">
        <v>29</v>
      </c>
      <c r="D16" s="18" t="s">
        <v>30</v>
      </c>
      <c r="E16" s="19">
        <v>113</v>
      </c>
      <c r="F16" s="19">
        <v>2.244</v>
      </c>
      <c r="G16" s="19">
        <v>0</v>
      </c>
      <c r="H16" s="19">
        <v>0</v>
      </c>
      <c r="I16" s="19">
        <v>0</v>
      </c>
      <c r="J16" s="19">
        <v>1.48552800107002</v>
      </c>
      <c r="K16" s="19">
        <v>0.413977613453905</v>
      </c>
      <c r="L16" s="19"/>
      <c r="M16" s="19">
        <f t="shared" si="0"/>
        <v>253.57200000000003</v>
      </c>
      <c r="N16" s="19">
        <f t="shared" si="1"/>
        <v>0</v>
      </c>
      <c r="O16" s="19">
        <f t="shared" si="2"/>
        <v>0</v>
      </c>
      <c r="P16" s="19">
        <f t="shared" si="3"/>
        <v>0</v>
      </c>
      <c r="Q16" s="19">
        <f t="shared" si="4"/>
        <v>167.86466412091227</v>
      </c>
      <c r="R16" s="19">
        <f t="shared" si="5"/>
        <v>46.77947032029127</v>
      </c>
      <c r="S16" s="19">
        <f t="shared" si="6"/>
        <v>0</v>
      </c>
      <c r="T16" s="20">
        <f t="shared" si="7"/>
        <v>0</v>
      </c>
      <c r="W16">
        <v>4.14350561452393</v>
      </c>
      <c r="X16">
        <v>41.44</v>
      </c>
    </row>
    <row r="17" spans="1:24" ht="12">
      <c r="A17" s="43"/>
      <c r="B17" s="44"/>
      <c r="C17" s="3" t="s">
        <v>31</v>
      </c>
      <c r="D17" s="18" t="s">
        <v>32</v>
      </c>
      <c r="E17" s="19">
        <v>6.78</v>
      </c>
      <c r="F17" s="19">
        <v>29.76</v>
      </c>
      <c r="G17" s="19">
        <v>0</v>
      </c>
      <c r="H17" s="19">
        <v>0</v>
      </c>
      <c r="I17" s="19">
        <v>66.906</v>
      </c>
      <c r="J17" s="19">
        <v>63.9928920460939</v>
      </c>
      <c r="K17" s="19">
        <v>17.8331372469408</v>
      </c>
      <c r="L17" s="19"/>
      <c r="M17" s="19">
        <f t="shared" si="0"/>
        <v>201.77280000000002</v>
      </c>
      <c r="N17" s="19">
        <f t="shared" si="1"/>
        <v>0</v>
      </c>
      <c r="O17" s="19">
        <f t="shared" si="2"/>
        <v>0</v>
      </c>
      <c r="P17" s="19">
        <f t="shared" si="3"/>
        <v>453.62268000000006</v>
      </c>
      <c r="Q17" s="19">
        <f t="shared" si="4"/>
        <v>433.87180807251667</v>
      </c>
      <c r="R17" s="19">
        <f t="shared" si="5"/>
        <v>120.90867053425863</v>
      </c>
      <c r="S17" s="19">
        <f t="shared" si="6"/>
        <v>0</v>
      </c>
      <c r="T17" s="20">
        <f t="shared" si="7"/>
        <v>0</v>
      </c>
      <c r="W17">
        <v>178.492029293035</v>
      </c>
      <c r="X17">
        <v>107.1</v>
      </c>
    </row>
    <row r="18" spans="1:24" ht="12">
      <c r="A18" s="43"/>
      <c r="B18" s="44"/>
      <c r="C18" s="3" t="s">
        <v>33</v>
      </c>
      <c r="D18" s="18" t="s">
        <v>30</v>
      </c>
      <c r="E18" s="19">
        <v>350</v>
      </c>
      <c r="F18" s="19">
        <v>0.954</v>
      </c>
      <c r="G18" s="19">
        <v>0</v>
      </c>
      <c r="H18" s="19">
        <v>0</v>
      </c>
      <c r="I18" s="19">
        <v>0</v>
      </c>
      <c r="J18" s="19">
        <v>0.631548000454903</v>
      </c>
      <c r="K18" s="19">
        <v>0.175995830318639</v>
      </c>
      <c r="L18" s="19"/>
      <c r="M18" s="19">
        <f t="shared" si="0"/>
        <v>333.9</v>
      </c>
      <c r="N18" s="19">
        <f t="shared" si="1"/>
        <v>0</v>
      </c>
      <c r="O18" s="19">
        <f t="shared" si="2"/>
        <v>0</v>
      </c>
      <c r="P18" s="19">
        <f t="shared" si="3"/>
        <v>0</v>
      </c>
      <c r="Q18" s="19">
        <f t="shared" si="4"/>
        <v>221.04180015921605</v>
      </c>
      <c r="R18" s="19">
        <f t="shared" si="5"/>
        <v>61.598540611523646</v>
      </c>
      <c r="S18" s="19">
        <f t="shared" si="6"/>
        <v>0</v>
      </c>
      <c r="T18" s="20">
        <f t="shared" si="7"/>
        <v>0</v>
      </c>
      <c r="W18">
        <v>1.76154383077354</v>
      </c>
      <c r="X18">
        <v>616.54</v>
      </c>
    </row>
    <row r="19" spans="1:24" ht="12">
      <c r="A19" s="43"/>
      <c r="B19" s="44"/>
      <c r="C19" s="3" t="s">
        <v>34</v>
      </c>
      <c r="D19" s="18" t="s">
        <v>32</v>
      </c>
      <c r="E19" s="19">
        <v>10.5</v>
      </c>
      <c r="F19" s="19">
        <v>29.76</v>
      </c>
      <c r="G19" s="19">
        <v>0</v>
      </c>
      <c r="H19" s="19">
        <v>0</v>
      </c>
      <c r="I19" s="19">
        <v>66.906</v>
      </c>
      <c r="J19" s="19">
        <v>63.9928920460939</v>
      </c>
      <c r="K19" s="19">
        <v>17.8331372469408</v>
      </c>
      <c r="L19" s="19"/>
      <c r="M19" s="19">
        <f t="shared" si="0"/>
        <v>312.48</v>
      </c>
      <c r="N19" s="19">
        <f t="shared" si="1"/>
        <v>0</v>
      </c>
      <c r="O19" s="19">
        <f t="shared" si="2"/>
        <v>0</v>
      </c>
      <c r="P19" s="19">
        <f t="shared" si="3"/>
        <v>702.513</v>
      </c>
      <c r="Q19" s="19">
        <f t="shared" si="4"/>
        <v>671.925366483986</v>
      </c>
      <c r="R19" s="19">
        <f t="shared" si="5"/>
        <v>187.24794109287842</v>
      </c>
      <c r="S19" s="19">
        <f t="shared" si="6"/>
        <v>0</v>
      </c>
      <c r="T19" s="20">
        <f t="shared" si="7"/>
        <v>0</v>
      </c>
      <c r="W19">
        <v>178.492029293035</v>
      </c>
      <c r="X19">
        <v>1874.17</v>
      </c>
    </row>
    <row r="20" spans="1:24" ht="24">
      <c r="A20" s="43"/>
      <c r="B20" s="44"/>
      <c r="C20" s="3" t="s">
        <v>35</v>
      </c>
      <c r="D20" s="18" t="s">
        <v>32</v>
      </c>
      <c r="E20" s="19">
        <v>137.45</v>
      </c>
      <c r="F20" s="19">
        <v>0</v>
      </c>
      <c r="G20" s="19">
        <v>0</v>
      </c>
      <c r="H20" s="19">
        <v>0</v>
      </c>
      <c r="I20" s="19">
        <v>14.2142</v>
      </c>
      <c r="J20" s="19">
        <v>9.40980040677786</v>
      </c>
      <c r="K20" s="19">
        <v>2.62226407894675</v>
      </c>
      <c r="L20" s="19"/>
      <c r="M20" s="19">
        <f t="shared" si="0"/>
        <v>0</v>
      </c>
      <c r="N20" s="19">
        <f t="shared" si="1"/>
        <v>0</v>
      </c>
      <c r="O20" s="19">
        <f t="shared" si="2"/>
        <v>0</v>
      </c>
      <c r="P20" s="19">
        <f t="shared" si="3"/>
        <v>1953.7417899999998</v>
      </c>
      <c r="Q20" s="19">
        <f t="shared" si="4"/>
        <v>1293.3770659116167</v>
      </c>
      <c r="R20" s="19">
        <f t="shared" si="5"/>
        <v>360.43019765123074</v>
      </c>
      <c r="S20" s="19">
        <f t="shared" si="6"/>
        <v>0</v>
      </c>
      <c r="T20" s="20">
        <f t="shared" si="7"/>
        <v>0</v>
      </c>
      <c r="W20">
        <v>26.2462644857246</v>
      </c>
      <c r="X20">
        <v>3607.55</v>
      </c>
    </row>
    <row r="21" spans="1:24" ht="24.75" thickBot="1">
      <c r="A21" s="45"/>
      <c r="B21" s="46"/>
      <c r="C21" s="3" t="s">
        <v>36</v>
      </c>
      <c r="D21" s="21" t="s">
        <v>32</v>
      </c>
      <c r="E21" s="22">
        <v>137.45</v>
      </c>
      <c r="F21" s="22">
        <v>0</v>
      </c>
      <c r="G21" s="22">
        <v>0</v>
      </c>
      <c r="H21" s="22">
        <v>0</v>
      </c>
      <c r="I21" s="22">
        <v>11.6289</v>
      </c>
      <c r="J21" s="22">
        <v>7.69833180554509</v>
      </c>
      <c r="K21" s="22">
        <v>2.14532275806333</v>
      </c>
      <c r="L21" s="22"/>
      <c r="M21" s="22">
        <f t="shared" si="0"/>
        <v>0</v>
      </c>
      <c r="N21" s="22">
        <f t="shared" si="1"/>
        <v>0</v>
      </c>
      <c r="O21" s="22">
        <f t="shared" si="2"/>
        <v>0</v>
      </c>
      <c r="P21" s="22">
        <f t="shared" si="3"/>
        <v>1598.3923049999999</v>
      </c>
      <c r="Q21" s="22">
        <f t="shared" si="4"/>
        <v>1058.1357066721725</v>
      </c>
      <c r="R21" s="22">
        <f t="shared" si="5"/>
        <v>294.8746130958047</v>
      </c>
      <c r="S21" s="22">
        <f t="shared" si="6"/>
        <v>0</v>
      </c>
      <c r="T21" s="23">
        <f t="shared" si="7"/>
        <v>0</v>
      </c>
      <c r="W21">
        <v>21.4725545636084</v>
      </c>
      <c r="X21">
        <v>2951.4</v>
      </c>
    </row>
    <row r="22" spans="1:24" s="2" customFormat="1" ht="12.75" thickBot="1">
      <c r="A22" s="61"/>
      <c r="B22" s="62"/>
      <c r="C22" s="62"/>
      <c r="D22" s="37" t="s">
        <v>37</v>
      </c>
      <c r="E22" s="38"/>
      <c r="F22" s="38"/>
      <c r="G22" s="38"/>
      <c r="H22" s="38"/>
      <c r="I22" s="38"/>
      <c r="J22" s="38"/>
      <c r="K22" s="38"/>
      <c r="L22" s="38"/>
      <c r="M22" s="13">
        <f aca="true" t="shared" si="8" ref="M22:T22">SUM(M9:M21)</f>
        <v>5823.730781354714</v>
      </c>
      <c r="N22" s="13">
        <f t="shared" si="8"/>
        <v>4.85888</v>
      </c>
      <c r="O22" s="13">
        <f t="shared" si="8"/>
        <v>0.34012160144805764</v>
      </c>
      <c r="P22" s="13">
        <f t="shared" si="8"/>
        <v>5467.749775</v>
      </c>
      <c r="Q22" s="13">
        <f t="shared" si="8"/>
        <v>7474.960133691016</v>
      </c>
      <c r="R22" s="13">
        <f t="shared" si="8"/>
        <v>2083.074943440685</v>
      </c>
      <c r="S22" s="13">
        <f t="shared" si="8"/>
        <v>0</v>
      </c>
      <c r="T22" s="14">
        <f t="shared" si="8"/>
        <v>0</v>
      </c>
      <c r="X22" s="2">
        <v>18728.81</v>
      </c>
    </row>
    <row r="23" spans="1:20" ht="12.75" thickBot="1">
      <c r="A23" s="63"/>
      <c r="B23" s="64"/>
      <c r="C23" s="64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3"/>
    </row>
    <row r="24" spans="1:20" s="2" customFormat="1" ht="12.75" thickBot="1">
      <c r="A24" s="39" t="s">
        <v>74</v>
      </c>
      <c r="B24" s="40"/>
      <c r="C24" s="54" t="s">
        <v>38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/>
    </row>
    <row r="25" spans="1:24" ht="12">
      <c r="A25" s="41" t="s">
        <v>75</v>
      </c>
      <c r="B25" s="42"/>
      <c r="C25" s="9" t="s">
        <v>39</v>
      </c>
      <c r="D25" s="15" t="s">
        <v>30</v>
      </c>
      <c r="E25" s="16">
        <v>911</v>
      </c>
      <c r="F25" s="16">
        <v>2.04</v>
      </c>
      <c r="G25" s="16">
        <v>0</v>
      </c>
      <c r="H25" s="16">
        <v>0</v>
      </c>
      <c r="I25" s="16">
        <v>0</v>
      </c>
      <c r="J25" s="16">
        <v>1.35048000097275</v>
      </c>
      <c r="K25" s="16">
        <v>0.376343284958096</v>
      </c>
      <c r="L25" s="16"/>
      <c r="M25" s="16">
        <f>E25*F25</f>
        <v>1858.44</v>
      </c>
      <c r="N25" s="16">
        <f>E25*G25</f>
        <v>0</v>
      </c>
      <c r="O25" s="16">
        <f>E25*H25</f>
        <v>0</v>
      </c>
      <c r="P25" s="16">
        <f>E25*I25</f>
        <v>0</v>
      </c>
      <c r="Q25" s="16">
        <f>E25*J25</f>
        <v>1230.2872808861753</v>
      </c>
      <c r="R25" s="16">
        <f>E25*K25</f>
        <v>342.84873259682547</v>
      </c>
      <c r="S25" s="16">
        <f>E25*L25</f>
        <v>0</v>
      </c>
      <c r="T25" s="17">
        <f>ROUND(S25,2)</f>
        <v>0</v>
      </c>
      <c r="W25">
        <v>3.76682328593084</v>
      </c>
      <c r="X25">
        <v>2610.41</v>
      </c>
    </row>
    <row r="26" spans="1:24" ht="12">
      <c r="A26" s="43"/>
      <c r="B26" s="44"/>
      <c r="C26" s="3" t="s">
        <v>40</v>
      </c>
      <c r="D26" s="18" t="s">
        <v>27</v>
      </c>
      <c r="E26" s="19">
        <v>840</v>
      </c>
      <c r="F26" s="19">
        <v>0.6696</v>
      </c>
      <c r="G26" s="19">
        <v>0</v>
      </c>
      <c r="H26" s="19">
        <v>0</v>
      </c>
      <c r="I26" s="19">
        <v>1.01146</v>
      </c>
      <c r="J26" s="19">
        <v>1.11286172080159</v>
      </c>
      <c r="K26" s="19">
        <v>0.310125315005714</v>
      </c>
      <c r="L26" s="19"/>
      <c r="M26" s="19">
        <f>E26*F26</f>
        <v>562.4639999999999</v>
      </c>
      <c r="N26" s="19">
        <f>E26*G26</f>
        <v>0</v>
      </c>
      <c r="O26" s="19">
        <f>E26*H26</f>
        <v>0</v>
      </c>
      <c r="P26" s="19">
        <f>E26*I26</f>
        <v>849.6264</v>
      </c>
      <c r="Q26" s="19">
        <f>E26*J26</f>
        <v>934.8038454733356</v>
      </c>
      <c r="R26" s="19">
        <f>E26*K26</f>
        <v>260.5052646047998</v>
      </c>
      <c r="S26" s="19">
        <f>E26*L26</f>
        <v>0</v>
      </c>
      <c r="T26" s="20">
        <f>ROUND(S26,2)</f>
        <v>0</v>
      </c>
      <c r="W26">
        <v>3.10404703580731</v>
      </c>
      <c r="X26">
        <v>1893.47</v>
      </c>
    </row>
    <row r="27" spans="1:24" ht="12">
      <c r="A27" s="43"/>
      <c r="B27" s="44"/>
      <c r="C27" s="3" t="s">
        <v>41</v>
      </c>
      <c r="D27" s="18" t="s">
        <v>27</v>
      </c>
      <c r="E27" s="19">
        <v>690</v>
      </c>
      <c r="F27" s="19">
        <v>0.6696</v>
      </c>
      <c r="G27" s="19">
        <v>0</v>
      </c>
      <c r="H27" s="19">
        <v>0</v>
      </c>
      <c r="I27" s="19">
        <v>1.01146</v>
      </c>
      <c r="J27" s="19">
        <v>1.11286172080159</v>
      </c>
      <c r="K27" s="19">
        <v>0.310125315005714</v>
      </c>
      <c r="L27" s="19"/>
      <c r="M27" s="19">
        <f>E27*F27</f>
        <v>462.024</v>
      </c>
      <c r="N27" s="19">
        <f>E27*G27</f>
        <v>0</v>
      </c>
      <c r="O27" s="19">
        <f>E27*H27</f>
        <v>0</v>
      </c>
      <c r="P27" s="19">
        <f>E27*I27</f>
        <v>697.9074</v>
      </c>
      <c r="Q27" s="19">
        <f>E27*J27</f>
        <v>767.8745873530971</v>
      </c>
      <c r="R27" s="19">
        <f>E27*K27</f>
        <v>213.98646735394266</v>
      </c>
      <c r="S27" s="19">
        <f>E27*L27</f>
        <v>0</v>
      </c>
      <c r="T27" s="20">
        <f>ROUND(S27,2)</f>
        <v>0</v>
      </c>
      <c r="W27">
        <v>3.10404703580731</v>
      </c>
      <c r="X27">
        <v>1427.86</v>
      </c>
    </row>
    <row r="28" spans="1:24" ht="12">
      <c r="A28" s="43"/>
      <c r="B28" s="44"/>
      <c r="C28" s="3" t="s">
        <v>42</v>
      </c>
      <c r="D28" s="18" t="s">
        <v>32</v>
      </c>
      <c r="E28" s="19">
        <v>329</v>
      </c>
      <c r="F28" s="19">
        <v>0</v>
      </c>
      <c r="G28" s="19">
        <v>0</v>
      </c>
      <c r="H28" s="19">
        <v>0</v>
      </c>
      <c r="I28" s="19">
        <v>14.2142</v>
      </c>
      <c r="J28" s="19">
        <v>9.40980040677786</v>
      </c>
      <c r="K28" s="19">
        <v>2.62226407894675</v>
      </c>
      <c r="L28" s="19"/>
      <c r="M28" s="19">
        <f>E28*F28</f>
        <v>0</v>
      </c>
      <c r="N28" s="19">
        <f>E28*G28</f>
        <v>0</v>
      </c>
      <c r="O28" s="19">
        <f>E28*H28</f>
        <v>0</v>
      </c>
      <c r="P28" s="19">
        <f>E28*I28</f>
        <v>4676.4718</v>
      </c>
      <c r="Q28" s="19">
        <f>E28*J28</f>
        <v>3095.8243338299158</v>
      </c>
      <c r="R28" s="19">
        <f>E28*K28</f>
        <v>862.7248819734807</v>
      </c>
      <c r="S28" s="19">
        <f>E28*L28</f>
        <v>0</v>
      </c>
      <c r="T28" s="20">
        <f>ROUND(S28,2)</f>
        <v>0</v>
      </c>
      <c r="W28">
        <v>26.2462644857246</v>
      </c>
      <c r="X28">
        <v>6824.03</v>
      </c>
    </row>
    <row r="29" spans="1:24" ht="24.75" thickBot="1">
      <c r="A29" s="45"/>
      <c r="B29" s="46"/>
      <c r="C29" s="3" t="s">
        <v>43</v>
      </c>
      <c r="D29" s="21" t="s">
        <v>32</v>
      </c>
      <c r="E29" s="22">
        <v>329</v>
      </c>
      <c r="F29" s="22">
        <v>0</v>
      </c>
      <c r="G29" s="22">
        <v>0</v>
      </c>
      <c r="H29" s="22">
        <v>0</v>
      </c>
      <c r="I29" s="22">
        <v>11.6289</v>
      </c>
      <c r="J29" s="22">
        <v>7.69833180554509</v>
      </c>
      <c r="K29" s="22">
        <v>2.14532275806333</v>
      </c>
      <c r="L29" s="22"/>
      <c r="M29" s="22">
        <f>E29*F29</f>
        <v>0</v>
      </c>
      <c r="N29" s="22">
        <f>E29*G29</f>
        <v>0</v>
      </c>
      <c r="O29" s="22">
        <f>E29*H29</f>
        <v>0</v>
      </c>
      <c r="P29" s="22">
        <f>E29*I29</f>
        <v>3825.9081</v>
      </c>
      <c r="Q29" s="22">
        <f>E29*J29</f>
        <v>2532.7511640243347</v>
      </c>
      <c r="R29" s="22">
        <f>E29*K29</f>
        <v>705.8111874028356</v>
      </c>
      <c r="S29" s="22">
        <f>E29*L29</f>
        <v>0</v>
      </c>
      <c r="T29" s="23">
        <f>ROUND(S29,2)</f>
        <v>0</v>
      </c>
      <c r="W29">
        <v>21.4725545636084</v>
      </c>
      <c r="X29">
        <v>5582.86</v>
      </c>
    </row>
    <row r="30" spans="1:24" s="2" customFormat="1" ht="12.75" thickBot="1">
      <c r="A30" s="61"/>
      <c r="B30" s="62"/>
      <c r="C30" s="62"/>
      <c r="D30" s="37" t="s">
        <v>37</v>
      </c>
      <c r="E30" s="38"/>
      <c r="F30" s="38"/>
      <c r="G30" s="38"/>
      <c r="H30" s="38"/>
      <c r="I30" s="38"/>
      <c r="J30" s="38"/>
      <c r="K30" s="38"/>
      <c r="L30" s="38"/>
      <c r="M30" s="13">
        <f aca="true" t="shared" si="9" ref="M30:T30">SUM(M25:M29)</f>
        <v>2882.928</v>
      </c>
      <c r="N30" s="13">
        <f t="shared" si="9"/>
        <v>0</v>
      </c>
      <c r="O30" s="13">
        <f t="shared" si="9"/>
        <v>0</v>
      </c>
      <c r="P30" s="13">
        <f t="shared" si="9"/>
        <v>10049.913700000001</v>
      </c>
      <c r="Q30" s="13">
        <f t="shared" si="9"/>
        <v>8561.541211566859</v>
      </c>
      <c r="R30" s="13">
        <f t="shared" si="9"/>
        <v>2385.8765339318843</v>
      </c>
      <c r="S30" s="13">
        <f t="shared" si="9"/>
        <v>0</v>
      </c>
      <c r="T30" s="14">
        <f t="shared" si="9"/>
        <v>0</v>
      </c>
      <c r="X30" s="2">
        <v>18338.63</v>
      </c>
    </row>
    <row r="31" spans="1:20" ht="12.75" thickBot="1">
      <c r="A31" s="63"/>
      <c r="B31" s="64"/>
      <c r="C31" s="64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3"/>
    </row>
    <row r="32" spans="1:20" s="2" customFormat="1" ht="12.75" thickBot="1">
      <c r="A32" s="39" t="s">
        <v>76</v>
      </c>
      <c r="B32" s="40"/>
      <c r="C32" s="54" t="s">
        <v>44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</row>
    <row r="33" spans="1:24" ht="12">
      <c r="A33" s="79" t="s">
        <v>77</v>
      </c>
      <c r="B33" s="80"/>
      <c r="C33" s="9" t="s">
        <v>45</v>
      </c>
      <c r="D33" s="15" t="s">
        <v>27</v>
      </c>
      <c r="E33" s="16">
        <v>1300</v>
      </c>
      <c r="F33" s="16">
        <v>0.0336</v>
      </c>
      <c r="G33" s="16">
        <v>0.0093465</v>
      </c>
      <c r="H33" s="16">
        <v>0.000654255002785474</v>
      </c>
      <c r="I33" s="16">
        <v>0.67337</v>
      </c>
      <c r="J33" s="16">
        <v>0.46801414033711</v>
      </c>
      <c r="K33" s="16">
        <v>0.130423241258247</v>
      </c>
      <c r="L33" s="16"/>
      <c r="M33" s="16">
        <f>E33*F33</f>
        <v>43.68</v>
      </c>
      <c r="N33" s="16">
        <f>E33*G33</f>
        <v>12.150450000000001</v>
      </c>
      <c r="O33" s="16">
        <f>E33*H33</f>
        <v>0.8505315036211162</v>
      </c>
      <c r="P33" s="16">
        <f>E33*I33</f>
        <v>875.3810000000001</v>
      </c>
      <c r="Q33" s="16">
        <f>E33*J33</f>
        <v>608.4183824382429</v>
      </c>
      <c r="R33" s="16">
        <f>E33*K33</f>
        <v>169.5502136357211</v>
      </c>
      <c r="S33" s="16">
        <f>E33*L33</f>
        <v>0</v>
      </c>
      <c r="T33" s="17">
        <f>ROUND(S33,2)</f>
        <v>0</v>
      </c>
      <c r="W33">
        <v>1.31540813659814</v>
      </c>
      <c r="X33">
        <v>1407.49</v>
      </c>
    </row>
    <row r="34" spans="1:24" ht="12">
      <c r="A34" s="81"/>
      <c r="B34" s="82"/>
      <c r="C34" s="3" t="s">
        <v>46</v>
      </c>
      <c r="D34" s="18" t="s">
        <v>27</v>
      </c>
      <c r="E34" s="19">
        <v>610</v>
      </c>
      <c r="F34" s="19">
        <v>0.9912</v>
      </c>
      <c r="G34" s="19">
        <v>3.7177965</v>
      </c>
      <c r="H34" s="19">
        <v>0.26024575610799</v>
      </c>
      <c r="I34" s="19">
        <v>0.39196</v>
      </c>
      <c r="J34" s="19">
        <v>0.915651920659542</v>
      </c>
      <c r="K34" s="19">
        <v>0.255168126481686</v>
      </c>
      <c r="L34" s="19"/>
      <c r="M34" s="19">
        <f>E34*F34</f>
        <v>604.632</v>
      </c>
      <c r="N34" s="19">
        <f>E34*G34</f>
        <v>2267.855865</v>
      </c>
      <c r="O34" s="19">
        <f>E34*H34</f>
        <v>158.7499112258739</v>
      </c>
      <c r="P34" s="19">
        <f>E34*I34</f>
        <v>239.0956</v>
      </c>
      <c r="Q34" s="19">
        <f>E34*J34</f>
        <v>558.5476716023206</v>
      </c>
      <c r="R34" s="19">
        <f>E34*K34</f>
        <v>155.65255715382847</v>
      </c>
      <c r="S34" s="19">
        <f>E34*L34</f>
        <v>0</v>
      </c>
      <c r="T34" s="20">
        <f>ROUND(S34,2)</f>
        <v>0</v>
      </c>
      <c r="W34">
        <v>6.53202230324922</v>
      </c>
      <c r="X34">
        <v>3984.53</v>
      </c>
    </row>
    <row r="35" spans="1:24" ht="24.75" thickBot="1">
      <c r="A35" s="57" t="s">
        <v>78</v>
      </c>
      <c r="B35" s="58"/>
      <c r="C35" s="3" t="s">
        <v>47</v>
      </c>
      <c r="D35" s="21" t="s">
        <v>27</v>
      </c>
      <c r="E35" s="22">
        <v>725</v>
      </c>
      <c r="F35" s="22">
        <v>2.862</v>
      </c>
      <c r="G35" s="22">
        <v>27.649158</v>
      </c>
      <c r="H35" s="22">
        <v>1.93544106824009</v>
      </c>
      <c r="I35" s="22">
        <v>3.43308</v>
      </c>
      <c r="J35" s="22">
        <v>4.16734296300173</v>
      </c>
      <c r="K35" s="22">
        <v>1.16132896385981</v>
      </c>
      <c r="L35" s="22"/>
      <c r="M35" s="22">
        <f>E35*F35</f>
        <v>2074.9500000000003</v>
      </c>
      <c r="N35" s="22">
        <f>E35*G35</f>
        <v>20045.63955</v>
      </c>
      <c r="O35" s="22">
        <f>E35*H35</f>
        <v>1403.1947744740653</v>
      </c>
      <c r="P35" s="22">
        <f>E35*I35</f>
        <v>2488.9829999999997</v>
      </c>
      <c r="Q35" s="22">
        <f>E35*J35</f>
        <v>3021.3236481762538</v>
      </c>
      <c r="R35" s="22">
        <f>E35*K35</f>
        <v>841.9634987983624</v>
      </c>
      <c r="S35" s="22">
        <f>E35*L35</f>
        <v>0</v>
      </c>
      <c r="T35" s="23">
        <f>ROUND(S35,2)</f>
        <v>0</v>
      </c>
      <c r="W35">
        <v>41.2083509951016</v>
      </c>
      <c r="X35">
        <v>18955.84</v>
      </c>
    </row>
    <row r="36" spans="1:24" s="2" customFormat="1" ht="12.75" thickBot="1">
      <c r="A36" s="61"/>
      <c r="B36" s="62"/>
      <c r="C36" s="62"/>
      <c r="D36" s="37" t="s">
        <v>37</v>
      </c>
      <c r="E36" s="38"/>
      <c r="F36" s="38"/>
      <c r="G36" s="38"/>
      <c r="H36" s="38"/>
      <c r="I36" s="38"/>
      <c r="J36" s="38"/>
      <c r="K36" s="38"/>
      <c r="L36" s="38"/>
      <c r="M36" s="13">
        <f aca="true" t="shared" si="10" ref="M36:T36">SUM(M33:M35)</f>
        <v>2723.262</v>
      </c>
      <c r="N36" s="13">
        <f t="shared" si="10"/>
        <v>22325.645865</v>
      </c>
      <c r="O36" s="13">
        <f t="shared" si="10"/>
        <v>1562.7952172035602</v>
      </c>
      <c r="P36" s="13">
        <f t="shared" si="10"/>
        <v>3603.4595999999997</v>
      </c>
      <c r="Q36" s="13">
        <f t="shared" si="10"/>
        <v>4188.289702216817</v>
      </c>
      <c r="R36" s="13">
        <f t="shared" si="10"/>
        <v>1167.166269587912</v>
      </c>
      <c r="S36" s="13">
        <f t="shared" si="10"/>
        <v>0</v>
      </c>
      <c r="T36" s="14">
        <f t="shared" si="10"/>
        <v>0</v>
      </c>
      <c r="X36" s="2">
        <v>24347.86</v>
      </c>
    </row>
    <row r="37" spans="1:20" ht="12.75" thickBot="1">
      <c r="A37" s="63"/>
      <c r="B37" s="64"/>
      <c r="C37" s="64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3"/>
    </row>
    <row r="38" spans="1:20" s="2" customFormat="1" ht="12.75" thickBot="1">
      <c r="A38" s="39" t="s">
        <v>79</v>
      </c>
      <c r="B38" s="40"/>
      <c r="C38" s="54" t="s">
        <v>48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6"/>
    </row>
    <row r="39" spans="1:24" ht="12">
      <c r="A39" s="59" t="s">
        <v>80</v>
      </c>
      <c r="B39" s="60"/>
      <c r="C39" s="9" t="s">
        <v>49</v>
      </c>
      <c r="D39" s="15" t="s">
        <v>30</v>
      </c>
      <c r="E39" s="16">
        <v>530</v>
      </c>
      <c r="F39" s="16">
        <v>2.8848</v>
      </c>
      <c r="G39" s="16">
        <v>11.457</v>
      </c>
      <c r="H39" s="16">
        <v>0.801990003414452</v>
      </c>
      <c r="I39" s="16">
        <v>0</v>
      </c>
      <c r="J39" s="16">
        <v>1.90973760137558</v>
      </c>
      <c r="K39" s="16">
        <v>0.53219368061133</v>
      </c>
      <c r="L39" s="16"/>
      <c r="M39" s="16">
        <f>E39*F39</f>
        <v>1528.944</v>
      </c>
      <c r="N39" s="16">
        <f>E39*G39</f>
        <v>6072.21</v>
      </c>
      <c r="O39" s="16">
        <f>E39*H39</f>
        <v>425.0547018096596</v>
      </c>
      <c r="P39" s="16">
        <f>E39*I39</f>
        <v>0</v>
      </c>
      <c r="Q39" s="16">
        <f>E39*J39</f>
        <v>1012.1609287290574</v>
      </c>
      <c r="R39" s="16">
        <f>E39*K39</f>
        <v>282.06265072400487</v>
      </c>
      <c r="S39" s="16">
        <f>E39*L39</f>
        <v>0</v>
      </c>
      <c r="T39" s="17">
        <f>ROUND(S39,2)</f>
        <v>0</v>
      </c>
      <c r="W39">
        <v>17.5857212854014</v>
      </c>
      <c r="X39">
        <v>9109.4</v>
      </c>
    </row>
    <row r="40" spans="1:24" ht="12">
      <c r="A40" s="77" t="s">
        <v>81</v>
      </c>
      <c r="B40" s="78"/>
      <c r="C40" s="3" t="s">
        <v>50</v>
      </c>
      <c r="D40" s="18" t="s">
        <v>32</v>
      </c>
      <c r="E40" s="19">
        <v>29.7</v>
      </c>
      <c r="F40" s="19">
        <v>108.24</v>
      </c>
      <c r="G40" s="19">
        <v>177.698271</v>
      </c>
      <c r="H40" s="19">
        <v>12.4388790229582</v>
      </c>
      <c r="I40" s="19">
        <v>0</v>
      </c>
      <c r="J40" s="19">
        <v>71.6548800516129</v>
      </c>
      <c r="K40" s="19">
        <v>19.9683319430707</v>
      </c>
      <c r="L40" s="19"/>
      <c r="M40" s="19">
        <f>E40*F40</f>
        <v>3214.7279999999996</v>
      </c>
      <c r="N40" s="19">
        <f>E40*G40</f>
        <v>5277.6386487</v>
      </c>
      <c r="O40" s="19">
        <f>E40*H40</f>
        <v>369.43470698185854</v>
      </c>
      <c r="P40" s="19">
        <f>E40*I40</f>
        <v>0</v>
      </c>
      <c r="Q40" s="19">
        <f>E40*J40</f>
        <v>2128.149937532903</v>
      </c>
      <c r="R40" s="19">
        <f>E40*K40</f>
        <v>593.0594587091998</v>
      </c>
      <c r="S40" s="19">
        <f>E40*L40</f>
        <v>0</v>
      </c>
      <c r="T40" s="20">
        <f>ROUND(S40,2)</f>
        <v>0</v>
      </c>
      <c r="W40">
        <v>390.000362017642</v>
      </c>
      <c r="X40">
        <v>8080.81</v>
      </c>
    </row>
    <row r="41" spans="1:24" ht="24">
      <c r="A41" s="43"/>
      <c r="B41" s="44"/>
      <c r="C41" s="3" t="s">
        <v>51</v>
      </c>
      <c r="D41" s="18" t="s">
        <v>30</v>
      </c>
      <c r="E41" s="19">
        <v>310</v>
      </c>
      <c r="F41" s="19">
        <v>3.906</v>
      </c>
      <c r="G41" s="19">
        <v>16.74794913</v>
      </c>
      <c r="H41" s="19">
        <v>1.17235644409128</v>
      </c>
      <c r="I41" s="19">
        <v>0</v>
      </c>
      <c r="J41" s="19">
        <v>2.58577200186253</v>
      </c>
      <c r="K41" s="19">
        <v>0.720586701493295</v>
      </c>
      <c r="L41" s="19"/>
      <c r="M41" s="19">
        <f>E41*F41</f>
        <v>1210.8600000000001</v>
      </c>
      <c r="N41" s="19">
        <f>E41*G41</f>
        <v>5191.8642303</v>
      </c>
      <c r="O41" s="19">
        <f>E41*H41</f>
        <v>363.43049766829677</v>
      </c>
      <c r="P41" s="19">
        <f>E41*I41</f>
        <v>0</v>
      </c>
      <c r="Q41" s="19">
        <f>E41*J41</f>
        <v>801.5893205773843</v>
      </c>
      <c r="R41" s="19">
        <f>E41*K41</f>
        <v>223.38187746292144</v>
      </c>
      <c r="S41" s="19">
        <f>E41*L41</f>
        <v>0</v>
      </c>
      <c r="T41" s="20">
        <f>ROUND(S41,2)</f>
        <v>0</v>
      </c>
      <c r="W41">
        <v>25.1326642774471</v>
      </c>
      <c r="X41">
        <v>4398.22</v>
      </c>
    </row>
    <row r="42" spans="1:20" ht="24">
      <c r="A42" s="43"/>
      <c r="B42" s="44"/>
      <c r="C42" s="3" t="s">
        <v>90</v>
      </c>
      <c r="D42" s="18" t="s">
        <v>30</v>
      </c>
      <c r="E42" s="22">
        <v>113</v>
      </c>
      <c r="F42" s="22"/>
      <c r="G42" s="22"/>
      <c r="H42" s="22"/>
      <c r="I42" s="22"/>
      <c r="J42" s="22"/>
      <c r="K42" s="22"/>
      <c r="L42" s="22">
        <v>0</v>
      </c>
      <c r="M42" s="22"/>
      <c r="N42" s="22"/>
      <c r="O42" s="22"/>
      <c r="P42" s="22"/>
      <c r="Q42" s="22"/>
      <c r="R42" s="22"/>
      <c r="S42" s="22"/>
      <c r="T42" s="23">
        <f>PRODUCT(E42,L42)</f>
        <v>0</v>
      </c>
    </row>
    <row r="43" spans="1:24" ht="12.75" thickBot="1">
      <c r="A43" s="45"/>
      <c r="B43" s="46"/>
      <c r="C43" s="3" t="s">
        <v>52</v>
      </c>
      <c r="D43" s="21" t="s">
        <v>32</v>
      </c>
      <c r="E43" s="22">
        <v>18.68</v>
      </c>
      <c r="F43" s="22">
        <v>108.24</v>
      </c>
      <c r="G43" s="22">
        <v>177.698271</v>
      </c>
      <c r="H43" s="22">
        <v>12.4388790229582</v>
      </c>
      <c r="I43" s="22">
        <v>0</v>
      </c>
      <c r="J43" s="22">
        <v>71.6548800516129</v>
      </c>
      <c r="K43" s="22">
        <v>19.9683319430707</v>
      </c>
      <c r="L43" s="22"/>
      <c r="M43" s="22">
        <f>E43*F43</f>
        <v>2021.9232</v>
      </c>
      <c r="N43" s="22">
        <f>E43*G43</f>
        <v>3319.40370228</v>
      </c>
      <c r="O43" s="22">
        <f>E43*H43</f>
        <v>232.3582601488592</v>
      </c>
      <c r="P43" s="22">
        <f>E43*I43</f>
        <v>0</v>
      </c>
      <c r="Q43" s="22">
        <f>E43*J43</f>
        <v>1338.513159364129</v>
      </c>
      <c r="R43" s="22">
        <f>E43*K43</f>
        <v>373.0084406965607</v>
      </c>
      <c r="S43" s="22">
        <f>E43*L43</f>
        <v>0</v>
      </c>
      <c r="T43" s="23">
        <f>ROUND(S43,2)</f>
        <v>0</v>
      </c>
      <c r="W43">
        <v>390.000362017642</v>
      </c>
      <c r="X43">
        <v>4095</v>
      </c>
    </row>
    <row r="44" spans="1:24" s="2" customFormat="1" ht="12.75" thickBot="1">
      <c r="A44" s="61"/>
      <c r="B44" s="62"/>
      <c r="C44" s="62"/>
      <c r="D44" s="37" t="s">
        <v>37</v>
      </c>
      <c r="E44" s="38"/>
      <c r="F44" s="38"/>
      <c r="G44" s="38"/>
      <c r="H44" s="38"/>
      <c r="I44" s="38"/>
      <c r="J44" s="38"/>
      <c r="K44" s="38"/>
      <c r="L44" s="38"/>
      <c r="M44" s="13">
        <f aca="true" t="shared" si="11" ref="M44:T44">SUM(M39:M43)</f>
        <v>7976.455199999999</v>
      </c>
      <c r="N44" s="13">
        <f t="shared" si="11"/>
        <v>19861.11658128</v>
      </c>
      <c r="O44" s="13">
        <f t="shared" si="11"/>
        <v>1390.2781666086742</v>
      </c>
      <c r="P44" s="13">
        <f t="shared" si="11"/>
        <v>0</v>
      </c>
      <c r="Q44" s="13">
        <f t="shared" si="11"/>
        <v>5280.413346203474</v>
      </c>
      <c r="R44" s="13">
        <f t="shared" si="11"/>
        <v>1471.512427592687</v>
      </c>
      <c r="S44" s="13">
        <f t="shared" si="11"/>
        <v>0</v>
      </c>
      <c r="T44" s="14">
        <f t="shared" si="11"/>
        <v>0</v>
      </c>
      <c r="X44" s="2">
        <v>25683.43</v>
      </c>
    </row>
    <row r="45" spans="1:20" ht="12.75" thickBot="1">
      <c r="A45" s="63"/>
      <c r="B45" s="64"/>
      <c r="C45" s="64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3"/>
    </row>
    <row r="46" spans="1:20" s="2" customFormat="1" ht="12.75" thickBot="1">
      <c r="A46" s="39" t="s">
        <v>82</v>
      </c>
      <c r="B46" s="40"/>
      <c r="C46" s="54" t="s">
        <v>53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6"/>
    </row>
    <row r="47" spans="1:24" ht="24">
      <c r="A47" s="41" t="s">
        <v>83</v>
      </c>
      <c r="B47" s="42"/>
      <c r="C47" s="9" t="s">
        <v>92</v>
      </c>
      <c r="D47" s="15" t="s">
        <v>27</v>
      </c>
      <c r="E47" s="16">
        <v>615</v>
      </c>
      <c r="F47" s="16">
        <v>8.8104</v>
      </c>
      <c r="G47" s="16">
        <v>32.9703918</v>
      </c>
      <c r="H47" s="16">
        <v>2.30792743582594</v>
      </c>
      <c r="I47" s="16">
        <v>1.55</v>
      </c>
      <c r="J47" s="16">
        <v>6.85858480494022</v>
      </c>
      <c r="K47" s="16">
        <v>1.91130733798032</v>
      </c>
      <c r="L47" s="16"/>
      <c r="M47" s="16">
        <f>E47*F47</f>
        <v>5418.396</v>
      </c>
      <c r="N47" s="16">
        <f>E47*G47</f>
        <v>20276.790957</v>
      </c>
      <c r="O47" s="16">
        <f>E47*H47</f>
        <v>1419.3753730329531</v>
      </c>
      <c r="P47" s="16">
        <f>E47*I47</f>
        <v>953.25</v>
      </c>
      <c r="Q47" s="16">
        <f>E47*J47</f>
        <v>4218.029655038235</v>
      </c>
      <c r="R47" s="16">
        <f>E47*K47</f>
        <v>1175.4540128578967</v>
      </c>
      <c r="S47" s="16">
        <f>E47*L47</f>
        <v>0</v>
      </c>
      <c r="T47" s="17">
        <f>ROUND(S47,2)</f>
        <v>0</v>
      </c>
      <c r="W47">
        <v>54.4086113787465</v>
      </c>
      <c r="X47">
        <v>33189.25</v>
      </c>
    </row>
    <row r="48" spans="1:24" ht="24">
      <c r="A48" s="43"/>
      <c r="B48" s="44"/>
      <c r="C48" s="3" t="s">
        <v>93</v>
      </c>
      <c r="D48" s="18" t="s">
        <v>27</v>
      </c>
      <c r="E48" s="19">
        <v>155</v>
      </c>
      <c r="F48" s="19">
        <v>9.6</v>
      </c>
      <c r="G48" s="19">
        <v>35.1229611</v>
      </c>
      <c r="H48" s="19">
        <v>2.45860728746746</v>
      </c>
      <c r="I48" s="19">
        <v>1.55</v>
      </c>
      <c r="J48" s="19">
        <v>7.38130000531673</v>
      </c>
      <c r="K48" s="19">
        <v>2.05697432709939</v>
      </c>
      <c r="L48" s="19"/>
      <c r="M48" s="19">
        <f>E48*F48</f>
        <v>1488</v>
      </c>
      <c r="N48" s="19">
        <f>E48*G48</f>
        <v>5444.058970499999</v>
      </c>
      <c r="O48" s="19">
        <f>E48*H48</f>
        <v>381.08412955745627</v>
      </c>
      <c r="P48" s="19">
        <f>E48*I48</f>
        <v>240.25</v>
      </c>
      <c r="Q48" s="19">
        <f>E48*J48</f>
        <v>1144.1015008240931</v>
      </c>
      <c r="R48" s="19">
        <f>E48*K48</f>
        <v>318.8310207004055</v>
      </c>
      <c r="S48" s="19">
        <f>E48*L48</f>
        <v>0</v>
      </c>
      <c r="T48" s="20">
        <f>ROUND(S48,2)</f>
        <v>0</v>
      </c>
      <c r="W48">
        <v>58.1698427198836</v>
      </c>
      <c r="X48">
        <v>8725.48</v>
      </c>
    </row>
    <row r="49" spans="1:20" ht="24.75" thickBot="1">
      <c r="A49" s="43"/>
      <c r="B49" s="44"/>
      <c r="C49" s="3" t="s">
        <v>94</v>
      </c>
      <c r="D49" s="18" t="s">
        <v>27</v>
      </c>
      <c r="E49" s="22">
        <v>570</v>
      </c>
      <c r="F49" s="22"/>
      <c r="G49" s="22"/>
      <c r="H49" s="22"/>
      <c r="I49" s="22"/>
      <c r="J49" s="22"/>
      <c r="K49" s="22"/>
      <c r="L49" s="22">
        <v>0</v>
      </c>
      <c r="M49" s="22"/>
      <c r="N49" s="22"/>
      <c r="O49" s="22"/>
      <c r="P49" s="22"/>
      <c r="Q49" s="22"/>
      <c r="R49" s="22"/>
      <c r="S49" s="22"/>
      <c r="T49" s="23">
        <f>PRODUCT(E49,L49)</f>
        <v>0</v>
      </c>
    </row>
    <row r="50" spans="1:24" s="2" customFormat="1" ht="12.75" thickBot="1">
      <c r="A50" s="61"/>
      <c r="B50" s="62"/>
      <c r="C50" s="62"/>
      <c r="D50" s="37" t="s">
        <v>37</v>
      </c>
      <c r="E50" s="38"/>
      <c r="F50" s="38"/>
      <c r="G50" s="38"/>
      <c r="H50" s="38"/>
      <c r="I50" s="38"/>
      <c r="J50" s="38"/>
      <c r="K50" s="38"/>
      <c r="L50" s="38"/>
      <c r="M50" s="13">
        <f>SUM(M47:M49)</f>
        <v>6906.396</v>
      </c>
      <c r="N50" s="13">
        <f>SUM(N47:N49)</f>
        <v>25720.8499275</v>
      </c>
      <c r="O50" s="13">
        <f>SUM(O47:O49)</f>
        <v>1800.4595025904093</v>
      </c>
      <c r="P50" s="13">
        <f>SUM(P47:P49)</f>
        <v>1193.5</v>
      </c>
      <c r="Q50" s="13">
        <f>SUM(Q47:Q49)</f>
        <v>5362.131155862328</v>
      </c>
      <c r="R50" s="13">
        <f>SUM(R47:R49)</f>
        <v>1494.285033558302</v>
      </c>
      <c r="S50" s="13">
        <f>SUM(S47:S49)</f>
        <v>0</v>
      </c>
      <c r="T50" s="14">
        <f>SUM(T47:T49)</f>
        <v>0</v>
      </c>
      <c r="X50" s="2">
        <v>60630.77</v>
      </c>
    </row>
    <row r="51" spans="1:20" ht="12.75" thickBot="1">
      <c r="A51" s="63"/>
      <c r="B51" s="64"/>
      <c r="C51" s="64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3"/>
    </row>
    <row r="52" spans="1:20" s="2" customFormat="1" ht="12.75" thickBot="1">
      <c r="A52" s="39" t="s">
        <v>84</v>
      </c>
      <c r="B52" s="40"/>
      <c r="C52" s="54" t="s">
        <v>85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6"/>
    </row>
    <row r="53" spans="1:24" ht="12">
      <c r="A53" s="41" t="s">
        <v>86</v>
      </c>
      <c r="B53" s="42"/>
      <c r="C53" s="9" t="s">
        <v>54</v>
      </c>
      <c r="D53" s="15" t="s">
        <v>55</v>
      </c>
      <c r="E53" s="16">
        <v>9</v>
      </c>
      <c r="F53" s="16">
        <v>160.116</v>
      </c>
      <c r="G53" s="16">
        <v>81.01882473</v>
      </c>
      <c r="H53" s="16">
        <v>5.67131775524549</v>
      </c>
      <c r="I53" s="16">
        <v>0</v>
      </c>
      <c r="J53" s="16">
        <v>105.996792076349</v>
      </c>
      <c r="K53" s="16">
        <v>29.5385203011522</v>
      </c>
      <c r="L53" s="16"/>
      <c r="M53" s="16">
        <f aca="true" t="shared" si="12" ref="M53:M58">E53*F53</f>
        <v>1441.044</v>
      </c>
      <c r="N53" s="16">
        <f aca="true" t="shared" si="13" ref="N53:N58">E53*G53</f>
        <v>729.16942257</v>
      </c>
      <c r="O53" s="16">
        <f aca="true" t="shared" si="14" ref="O53:O58">E53*H53</f>
        <v>51.04185979720941</v>
      </c>
      <c r="P53" s="16">
        <f aca="true" t="shared" si="15" ref="P53:P58">E53*I53</f>
        <v>0</v>
      </c>
      <c r="Q53" s="16">
        <f aca="true" t="shared" si="16" ref="Q53:Q58">E53*J53</f>
        <v>953.971128687141</v>
      </c>
      <c r="R53" s="16">
        <f aca="true" t="shared" si="17" ref="R53:R58">E53*K53</f>
        <v>265.8466827103698</v>
      </c>
      <c r="S53" s="16">
        <f aca="true" t="shared" si="18" ref="S53:S58">E53*L53</f>
        <v>0</v>
      </c>
      <c r="T53" s="17">
        <f aca="true" t="shared" si="19" ref="T53:T58">ROUND(S53,2)</f>
        <v>0</v>
      </c>
      <c r="W53">
        <v>382.341454862747</v>
      </c>
      <c r="X53">
        <v>3058.73</v>
      </c>
    </row>
    <row r="54" spans="1:24" ht="12">
      <c r="A54" s="43"/>
      <c r="B54" s="44"/>
      <c r="C54" s="3" t="s">
        <v>56</v>
      </c>
      <c r="D54" s="18" t="s">
        <v>55</v>
      </c>
      <c r="E54" s="19">
        <v>9</v>
      </c>
      <c r="F54" s="19">
        <v>123.3</v>
      </c>
      <c r="G54" s="19">
        <v>63.07899183</v>
      </c>
      <c r="H54" s="19">
        <v>4.415529446899</v>
      </c>
      <c r="I54" s="19">
        <v>0</v>
      </c>
      <c r="J54" s="19">
        <v>81.624600058794</v>
      </c>
      <c r="K54" s="19">
        <v>22.7466308996731</v>
      </c>
      <c r="L54" s="19"/>
      <c r="M54" s="19">
        <f t="shared" si="12"/>
        <v>1109.7</v>
      </c>
      <c r="N54" s="19">
        <f t="shared" si="13"/>
        <v>567.71092647</v>
      </c>
      <c r="O54" s="19">
        <f t="shared" si="14"/>
        <v>39.739765022091</v>
      </c>
      <c r="P54" s="19">
        <f t="shared" si="15"/>
        <v>0</v>
      </c>
      <c r="Q54" s="19">
        <f t="shared" si="16"/>
        <v>734.6214005291461</v>
      </c>
      <c r="R54" s="19">
        <f t="shared" si="17"/>
        <v>204.7196780970579</v>
      </c>
      <c r="S54" s="19">
        <f t="shared" si="18"/>
        <v>0</v>
      </c>
      <c r="T54" s="20">
        <f t="shared" si="19"/>
        <v>0</v>
      </c>
      <c r="W54">
        <v>295.165752235366</v>
      </c>
      <c r="X54">
        <v>2361.33</v>
      </c>
    </row>
    <row r="55" spans="1:24" ht="12">
      <c r="A55" s="43"/>
      <c r="B55" s="44"/>
      <c r="C55" s="3" t="s">
        <v>57</v>
      </c>
      <c r="D55" s="18" t="s">
        <v>55</v>
      </c>
      <c r="E55" s="19">
        <v>11</v>
      </c>
      <c r="F55" s="19">
        <v>60.612</v>
      </c>
      <c r="G55" s="19">
        <v>28.1024331</v>
      </c>
      <c r="H55" s="19">
        <v>1.96717032537518</v>
      </c>
      <c r="I55" s="19">
        <v>0</v>
      </c>
      <c r="J55" s="19">
        <v>40.1251440289021</v>
      </c>
      <c r="K55" s="19">
        <v>11.1818231313138</v>
      </c>
      <c r="L55" s="19"/>
      <c r="M55" s="19">
        <f t="shared" si="12"/>
        <v>666.732</v>
      </c>
      <c r="N55" s="19">
        <f t="shared" si="13"/>
        <v>309.1267641</v>
      </c>
      <c r="O55" s="19">
        <f t="shared" si="14"/>
        <v>21.63887357912698</v>
      </c>
      <c r="P55" s="19">
        <f t="shared" si="15"/>
        <v>0</v>
      </c>
      <c r="Q55" s="19">
        <f t="shared" si="16"/>
        <v>441.37658431792306</v>
      </c>
      <c r="R55" s="19">
        <f t="shared" si="17"/>
        <v>123.0000544444518</v>
      </c>
      <c r="S55" s="19">
        <f t="shared" si="18"/>
        <v>0</v>
      </c>
      <c r="T55" s="20">
        <f t="shared" si="19"/>
        <v>0</v>
      </c>
      <c r="W55">
        <v>141.988570585591</v>
      </c>
      <c r="X55">
        <v>1419.89</v>
      </c>
    </row>
    <row r="56" spans="1:24" ht="12">
      <c r="A56" s="43"/>
      <c r="B56" s="44"/>
      <c r="C56" s="3" t="s">
        <v>58</v>
      </c>
      <c r="D56" s="18" t="s">
        <v>55</v>
      </c>
      <c r="E56" s="19">
        <v>1</v>
      </c>
      <c r="F56" s="19">
        <v>150</v>
      </c>
      <c r="G56" s="19">
        <v>0</v>
      </c>
      <c r="H56" s="19">
        <v>0</v>
      </c>
      <c r="I56" s="19">
        <v>0</v>
      </c>
      <c r="J56" s="19">
        <v>99.3000000715256</v>
      </c>
      <c r="K56" s="19">
        <v>27.6723003645658</v>
      </c>
      <c r="L56" s="19"/>
      <c r="M56" s="19">
        <f t="shared" si="12"/>
        <v>150</v>
      </c>
      <c r="N56" s="19">
        <f t="shared" si="13"/>
        <v>0</v>
      </c>
      <c r="O56" s="19">
        <f t="shared" si="14"/>
        <v>0</v>
      </c>
      <c r="P56" s="19">
        <f t="shared" si="15"/>
        <v>0</v>
      </c>
      <c r="Q56" s="19">
        <f t="shared" si="16"/>
        <v>99.3000000715256</v>
      </c>
      <c r="R56" s="19">
        <f t="shared" si="17"/>
        <v>27.6723003645658</v>
      </c>
      <c r="S56" s="19">
        <f t="shared" si="18"/>
        <v>0</v>
      </c>
      <c r="T56" s="20">
        <f t="shared" si="19"/>
        <v>0</v>
      </c>
      <c r="W56">
        <v>276.972300436091</v>
      </c>
      <c r="X56">
        <v>276.97</v>
      </c>
    </row>
    <row r="57" spans="1:24" ht="12">
      <c r="A57" s="43"/>
      <c r="B57" s="44"/>
      <c r="C57" s="3" t="s">
        <v>59</v>
      </c>
      <c r="D57" s="18" t="s">
        <v>55</v>
      </c>
      <c r="E57" s="19">
        <v>1</v>
      </c>
      <c r="F57" s="19">
        <v>150</v>
      </c>
      <c r="G57" s="19">
        <v>0</v>
      </c>
      <c r="H57" s="19">
        <v>0</v>
      </c>
      <c r="I57" s="19">
        <v>0</v>
      </c>
      <c r="J57" s="19">
        <v>99.3000000715256</v>
      </c>
      <c r="K57" s="19">
        <v>27.6723003645658</v>
      </c>
      <c r="L57" s="19"/>
      <c r="M57" s="19">
        <f t="shared" si="12"/>
        <v>150</v>
      </c>
      <c r="N57" s="19">
        <f t="shared" si="13"/>
        <v>0</v>
      </c>
      <c r="O57" s="19">
        <f t="shared" si="14"/>
        <v>0</v>
      </c>
      <c r="P57" s="19">
        <f t="shared" si="15"/>
        <v>0</v>
      </c>
      <c r="Q57" s="19">
        <f t="shared" si="16"/>
        <v>99.3000000715256</v>
      </c>
      <c r="R57" s="19">
        <f t="shared" si="17"/>
        <v>27.6723003645658</v>
      </c>
      <c r="S57" s="19">
        <f t="shared" si="18"/>
        <v>0</v>
      </c>
      <c r="T57" s="20">
        <f t="shared" si="19"/>
        <v>0</v>
      </c>
      <c r="W57">
        <v>276.972300436091</v>
      </c>
      <c r="X57">
        <v>276.97</v>
      </c>
    </row>
    <row r="58" spans="1:24" ht="12.75" thickBot="1">
      <c r="A58" s="45"/>
      <c r="B58" s="46"/>
      <c r="C58" s="3" t="s">
        <v>60</v>
      </c>
      <c r="D58" s="21" t="s">
        <v>55</v>
      </c>
      <c r="E58" s="22">
        <v>1</v>
      </c>
      <c r="F58" s="22">
        <v>150</v>
      </c>
      <c r="G58" s="22">
        <v>0</v>
      </c>
      <c r="H58" s="22">
        <v>0</v>
      </c>
      <c r="I58" s="22">
        <v>0</v>
      </c>
      <c r="J58" s="22">
        <v>99.3000000715256</v>
      </c>
      <c r="K58" s="22">
        <v>27.6723003645658</v>
      </c>
      <c r="L58" s="22"/>
      <c r="M58" s="22">
        <f t="shared" si="12"/>
        <v>150</v>
      </c>
      <c r="N58" s="22">
        <f t="shared" si="13"/>
        <v>0</v>
      </c>
      <c r="O58" s="22">
        <f t="shared" si="14"/>
        <v>0</v>
      </c>
      <c r="P58" s="22">
        <f t="shared" si="15"/>
        <v>0</v>
      </c>
      <c r="Q58" s="22">
        <f t="shared" si="16"/>
        <v>99.3000000715256</v>
      </c>
      <c r="R58" s="22">
        <f t="shared" si="17"/>
        <v>27.6723003645658</v>
      </c>
      <c r="S58" s="22">
        <f t="shared" si="18"/>
        <v>0</v>
      </c>
      <c r="T58" s="23">
        <f t="shared" si="19"/>
        <v>0</v>
      </c>
      <c r="W58">
        <v>276.972300436091</v>
      </c>
      <c r="X58">
        <v>276.97</v>
      </c>
    </row>
    <row r="59" spans="1:24" s="2" customFormat="1" ht="12.75" thickBot="1">
      <c r="A59" s="61"/>
      <c r="B59" s="62"/>
      <c r="C59" s="62"/>
      <c r="D59" s="37" t="s">
        <v>37</v>
      </c>
      <c r="E59" s="38"/>
      <c r="F59" s="38"/>
      <c r="G59" s="38"/>
      <c r="H59" s="38"/>
      <c r="I59" s="38"/>
      <c r="J59" s="38"/>
      <c r="K59" s="38"/>
      <c r="L59" s="38"/>
      <c r="M59" s="13">
        <f aca="true" t="shared" si="20" ref="M59:T59">SUM(M53:M58)</f>
        <v>3667.476</v>
      </c>
      <c r="N59" s="13">
        <f t="shared" si="20"/>
        <v>1606.00711314</v>
      </c>
      <c r="O59" s="13">
        <f t="shared" si="20"/>
        <v>112.4204983984274</v>
      </c>
      <c r="P59" s="13">
        <f t="shared" si="20"/>
        <v>0</v>
      </c>
      <c r="Q59" s="13">
        <f t="shared" si="20"/>
        <v>2427.8691137487867</v>
      </c>
      <c r="R59" s="13">
        <f t="shared" si="20"/>
        <v>676.5833163455769</v>
      </c>
      <c r="S59" s="13">
        <f t="shared" si="20"/>
        <v>0</v>
      </c>
      <c r="T59" s="14">
        <f t="shared" si="20"/>
        <v>0</v>
      </c>
      <c r="X59" s="2">
        <v>7670.86</v>
      </c>
    </row>
    <row r="60" spans="1:20" ht="12.75" thickBot="1">
      <c r="A60" s="63"/>
      <c r="B60" s="64"/>
      <c r="C60" s="64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3"/>
    </row>
    <row r="61" spans="1:20" s="2" customFormat="1" ht="12.75" thickBot="1">
      <c r="A61" s="39" t="s">
        <v>87</v>
      </c>
      <c r="B61" s="40"/>
      <c r="C61" s="54" t="s">
        <v>61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6"/>
    </row>
    <row r="62" spans="1:24" ht="12.75" thickBot="1">
      <c r="A62" s="47" t="s">
        <v>88</v>
      </c>
      <c r="B62" s="48"/>
      <c r="C62" s="9" t="s">
        <v>62</v>
      </c>
      <c r="D62" s="24" t="s">
        <v>27</v>
      </c>
      <c r="E62" s="25">
        <v>1050</v>
      </c>
      <c r="F62" s="25">
        <v>6.30299988985062</v>
      </c>
      <c r="G62" s="25">
        <v>0.22</v>
      </c>
      <c r="H62" s="25">
        <v>0.0154000000655651</v>
      </c>
      <c r="I62" s="25">
        <v>0</v>
      </c>
      <c r="J62" s="25">
        <v>4.17258593008661</v>
      </c>
      <c r="K62" s="25">
        <v>1.16279004099848</v>
      </c>
      <c r="L62" s="25"/>
      <c r="M62" s="25">
        <f>E62*F62</f>
        <v>6618.149884343151</v>
      </c>
      <c r="N62" s="25">
        <f>E62*G62</f>
        <v>231</v>
      </c>
      <c r="O62" s="25">
        <f>E62*H62</f>
        <v>16.170000068843354</v>
      </c>
      <c r="P62" s="25">
        <f>E62*I62</f>
        <v>0</v>
      </c>
      <c r="Q62" s="25">
        <f>E62*J62</f>
        <v>4381.215226590941</v>
      </c>
      <c r="R62" s="25">
        <f>E62*K62</f>
        <v>1220.929543048404</v>
      </c>
      <c r="S62" s="25">
        <f>E62*L62</f>
        <v>0</v>
      </c>
      <c r="T62" s="26">
        <f>ROUND(S62,2)</f>
        <v>0</v>
      </c>
      <c r="W62">
        <v>11.8737758610013</v>
      </c>
      <c r="X62">
        <v>10686.4</v>
      </c>
    </row>
    <row r="63" spans="1:24" s="2" customFormat="1" ht="12.75" thickBot="1">
      <c r="A63" s="73"/>
      <c r="B63" s="74"/>
      <c r="C63" s="74"/>
      <c r="D63" s="37" t="s">
        <v>37</v>
      </c>
      <c r="E63" s="38"/>
      <c r="F63" s="38"/>
      <c r="G63" s="38"/>
      <c r="H63" s="38"/>
      <c r="I63" s="38"/>
      <c r="J63" s="38"/>
      <c r="K63" s="38"/>
      <c r="L63" s="38"/>
      <c r="M63" s="13">
        <f aca="true" t="shared" si="21" ref="M63:T63">SUM(M62)</f>
        <v>6618.149884343151</v>
      </c>
      <c r="N63" s="13">
        <f t="shared" si="21"/>
        <v>231</v>
      </c>
      <c r="O63" s="13">
        <f t="shared" si="21"/>
        <v>16.170000068843354</v>
      </c>
      <c r="P63" s="13">
        <f t="shared" si="21"/>
        <v>0</v>
      </c>
      <c r="Q63" s="13">
        <f t="shared" si="21"/>
        <v>4381.215226590941</v>
      </c>
      <c r="R63" s="13">
        <f t="shared" si="21"/>
        <v>1220.929543048404</v>
      </c>
      <c r="S63" s="13">
        <f t="shared" si="21"/>
        <v>0</v>
      </c>
      <c r="T63" s="14">
        <f t="shared" si="21"/>
        <v>0</v>
      </c>
      <c r="X63" s="2">
        <v>10686.4</v>
      </c>
    </row>
    <row r="64" spans="1:20" ht="12.75" thickBot="1">
      <c r="A64" s="4"/>
      <c r="B64" s="4"/>
      <c r="C64" s="5"/>
      <c r="D64" s="27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1:20" ht="15.75" thickBot="1">
      <c r="A65" s="4"/>
      <c r="B65" s="4"/>
      <c r="C65" s="5"/>
      <c r="D65" s="70" t="s">
        <v>63</v>
      </c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2"/>
    </row>
    <row r="66" spans="1:24" s="2" customFormat="1" ht="15">
      <c r="A66" s="6"/>
      <c r="B66" s="6"/>
      <c r="C66" s="7"/>
      <c r="D66" s="75" t="s">
        <v>65</v>
      </c>
      <c r="E66" s="76"/>
      <c r="F66" s="76"/>
      <c r="G66" s="76"/>
      <c r="H66" s="76"/>
      <c r="I66" s="76"/>
      <c r="J66" s="76"/>
      <c r="K66" s="76"/>
      <c r="L66" s="76"/>
      <c r="M66" s="29">
        <f>SUM(M22,M30,M36,M44,M50,M59,M63)</f>
        <v>36598.397865697865</v>
      </c>
      <c r="N66" s="29">
        <f>SUM(N22,N30,N36,N44,N50,N59,N63)</f>
        <v>69749.47836692001</v>
      </c>
      <c r="O66" s="29">
        <f>SUM(O22,O30,O36,O44,O50,O59,O63)</f>
        <v>4882.463506471362</v>
      </c>
      <c r="P66" s="29">
        <f>SUM(P22,P30,P36,P44,P50,P59,P63)</f>
        <v>20314.623075</v>
      </c>
      <c r="Q66" s="29">
        <f>SUM(Q22,Q30,Q36,Q44,Q50,Q59,Q63)</f>
        <v>37676.41988988022</v>
      </c>
      <c r="R66" s="29">
        <f>SUM(R22,R30,R36,R44,R50,R59,R63)</f>
        <v>10499.428067505452</v>
      </c>
      <c r="S66" s="29">
        <f>SUM(S22,S30,S36,S44,S50,S59,S63)</f>
        <v>0</v>
      </c>
      <c r="T66" s="30">
        <f>SUM(T22,T30,T36,T44,T50,T59,T63)</f>
        <v>0</v>
      </c>
      <c r="X66" s="2">
        <v>166086.76</v>
      </c>
    </row>
    <row r="67" spans="1:20" ht="15">
      <c r="A67" s="4"/>
      <c r="B67" s="4"/>
      <c r="C67" s="5"/>
      <c r="D67" s="66" t="s">
        <v>66</v>
      </c>
      <c r="E67" s="67"/>
      <c r="F67" s="67"/>
      <c r="G67" s="67"/>
      <c r="H67" s="67"/>
      <c r="I67" s="67"/>
      <c r="J67" s="67"/>
      <c r="K67" s="67"/>
      <c r="L67" s="67"/>
      <c r="M67" s="19"/>
      <c r="N67" s="19"/>
      <c r="O67" s="19"/>
      <c r="P67" s="19"/>
      <c r="Q67" s="19"/>
      <c r="R67" s="19"/>
      <c r="S67" s="19"/>
      <c r="T67" s="31">
        <f>T66*0.23</f>
        <v>0</v>
      </c>
    </row>
    <row r="68" spans="1:20" ht="15.75" thickBot="1">
      <c r="A68" s="4"/>
      <c r="B68" s="4"/>
      <c r="C68" s="5"/>
      <c r="D68" s="68" t="s">
        <v>67</v>
      </c>
      <c r="E68" s="69"/>
      <c r="F68" s="69"/>
      <c r="G68" s="69"/>
      <c r="H68" s="69"/>
      <c r="I68" s="69"/>
      <c r="J68" s="69"/>
      <c r="K68" s="69"/>
      <c r="L68" s="69"/>
      <c r="M68" s="32"/>
      <c r="N68" s="32"/>
      <c r="O68" s="32"/>
      <c r="P68" s="32"/>
      <c r="Q68" s="32"/>
      <c r="R68" s="32"/>
      <c r="S68" s="32"/>
      <c r="T68" s="33">
        <f>SUM(T66:T67)</f>
        <v>0</v>
      </c>
    </row>
    <row r="69" spans="1:20" ht="15">
      <c r="A69" s="4"/>
      <c r="B69" s="4"/>
      <c r="C69" s="5"/>
      <c r="D69" s="35"/>
      <c r="E69" s="35"/>
      <c r="F69" s="35"/>
      <c r="G69" s="35"/>
      <c r="H69" s="35"/>
      <c r="I69" s="35"/>
      <c r="J69" s="35"/>
      <c r="K69" s="35"/>
      <c r="L69" s="35"/>
      <c r="M69" s="28"/>
      <c r="N69" s="28"/>
      <c r="O69" s="28"/>
      <c r="P69" s="28"/>
      <c r="Q69" s="28"/>
      <c r="R69" s="28"/>
      <c r="S69" s="28"/>
      <c r="T69" s="36"/>
    </row>
    <row r="70" spans="1:20" ht="15">
      <c r="A70" s="4"/>
      <c r="B70" s="4"/>
      <c r="C70" s="5"/>
      <c r="D70" s="35"/>
      <c r="E70" s="35"/>
      <c r="F70" s="35"/>
      <c r="G70" s="35"/>
      <c r="H70" s="35"/>
      <c r="I70" s="35"/>
      <c r="J70" s="35"/>
      <c r="K70" s="35"/>
      <c r="L70" s="35"/>
      <c r="M70" s="28"/>
      <c r="N70" s="28"/>
      <c r="O70" s="28"/>
      <c r="P70" s="28"/>
      <c r="Q70" s="28"/>
      <c r="R70" s="28"/>
      <c r="S70" s="28"/>
      <c r="T70" s="36"/>
    </row>
  </sheetData>
  <sheetProtection/>
  <mergeCells count="52">
    <mergeCell ref="A31:T31"/>
    <mergeCell ref="A36:C36"/>
    <mergeCell ref="D66:L66"/>
    <mergeCell ref="D36:L36"/>
    <mergeCell ref="A38:B38"/>
    <mergeCell ref="C38:T38"/>
    <mergeCell ref="D44:L44"/>
    <mergeCell ref="A14:B21"/>
    <mergeCell ref="A25:B29"/>
    <mergeCell ref="A33:B34"/>
    <mergeCell ref="A40:B43"/>
    <mergeCell ref="A47:B49"/>
    <mergeCell ref="D67:L67"/>
    <mergeCell ref="D68:L68"/>
    <mergeCell ref="D65:T65"/>
    <mergeCell ref="A60:T60"/>
    <mergeCell ref="A63:C63"/>
    <mergeCell ref="A53:B58"/>
    <mergeCell ref="D59:L59"/>
    <mergeCell ref="A61:B61"/>
    <mergeCell ref="D63:L63"/>
    <mergeCell ref="C61:T61"/>
    <mergeCell ref="A51:T51"/>
    <mergeCell ref="A59:C59"/>
    <mergeCell ref="A1:T1"/>
    <mergeCell ref="C46:T46"/>
    <mergeCell ref="C52:T52"/>
    <mergeCell ref="A13:B13"/>
    <mergeCell ref="D50:L50"/>
    <mergeCell ref="A37:T37"/>
    <mergeCell ref="A44:C44"/>
    <mergeCell ref="C32:T32"/>
    <mergeCell ref="A39:B39"/>
    <mergeCell ref="A22:C22"/>
    <mergeCell ref="A8:B8"/>
    <mergeCell ref="A46:B46"/>
    <mergeCell ref="A45:T45"/>
    <mergeCell ref="A50:C50"/>
    <mergeCell ref="D30:L30"/>
    <mergeCell ref="A32:B32"/>
    <mergeCell ref="A23:T23"/>
    <mergeCell ref="A30:C30"/>
    <mergeCell ref="D22:L22"/>
    <mergeCell ref="A24:B24"/>
    <mergeCell ref="A9:B12"/>
    <mergeCell ref="A52:B52"/>
    <mergeCell ref="A62:B62"/>
    <mergeCell ref="A6:B6"/>
    <mergeCell ref="A7:T7"/>
    <mergeCell ref="C8:T8"/>
    <mergeCell ref="C24:T24"/>
    <mergeCell ref="A35:B35"/>
  </mergeCells>
  <printOptions/>
  <pageMargins left="0.79" right="0.2362204724409449" top="0.5118110236220472" bottom="0.7480314960629921" header="0" footer="0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PERZ</dc:creator>
  <cp:keywords/>
  <dc:description/>
  <cp:lastModifiedBy>rdw_nt</cp:lastModifiedBy>
  <cp:lastPrinted>2013-06-01T05:39:29Z</cp:lastPrinted>
  <dcterms:created xsi:type="dcterms:W3CDTF">2013-05-31T21:58:46Z</dcterms:created>
  <dcterms:modified xsi:type="dcterms:W3CDTF">2017-07-07T10:35:54Z</dcterms:modified>
  <cp:category/>
  <cp:version/>
  <cp:contentType/>
  <cp:contentStatus/>
</cp:coreProperties>
</file>